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endahernandez/Desktop/"/>
    </mc:Choice>
  </mc:AlternateContent>
  <xr:revisionPtr revIDLastSave="0" documentId="8_{33A93C6E-AB75-B548-BEFD-ACE534E8D17F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CUOTAS OBRERO PATRONALES" sheetId="5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5" l="1"/>
  <c r="H28" i="5" s="1"/>
  <c r="H23" i="5"/>
  <c r="F23" i="5"/>
  <c r="F27" i="5" s="1"/>
  <c r="H22" i="5"/>
  <c r="H20" i="5"/>
  <c r="G19" i="5"/>
  <c r="H19" i="5" s="1"/>
  <c r="K18" i="5"/>
  <c r="H18" i="5"/>
  <c r="F18" i="5"/>
  <c r="H17" i="5"/>
  <c r="F17" i="5"/>
  <c r="H16" i="5"/>
  <c r="F16" i="5"/>
  <c r="H15" i="5"/>
  <c r="F15" i="5"/>
  <c r="H14" i="5"/>
  <c r="H27" i="5" l="1"/>
  <c r="F26" i="5"/>
  <c r="F29" i="5" s="1"/>
  <c r="H26" i="5"/>
  <c r="H29" i="5" l="1"/>
</calcChain>
</file>

<file path=xl/sharedStrings.xml><?xml version="1.0" encoding="utf-8"?>
<sst xmlns="http://schemas.openxmlformats.org/spreadsheetml/2006/main" count="36" uniqueCount="34">
  <si>
    <t>CALCULOS CUOTAS IMSS OBRERO - PATRONALES</t>
  </si>
  <si>
    <t>SALARIO BASE DE COTIZACION</t>
  </si>
  <si>
    <t>SI</t>
  </si>
  <si>
    <t>DIAS DEL PERIODO</t>
  </si>
  <si>
    <t>NO</t>
  </si>
  <si>
    <t>DÍAS DE INCAPACIDAD</t>
  </si>
  <si>
    <t>UMA 2018</t>
  </si>
  <si>
    <t>PRIMA DE RIESGO DE TRABAJO</t>
  </si>
  <si>
    <t>%</t>
  </si>
  <si>
    <t xml:space="preserve">EMPLEADO </t>
  </si>
  <si>
    <t>EMPRESA</t>
  </si>
  <si>
    <t>ENFERMEDADES Y MATERNIDAD</t>
  </si>
  <si>
    <t>ser menor al salario minimo despues de descontar cuotas.</t>
  </si>
  <si>
    <t>ESPECIE - CUOTA FIJA</t>
  </si>
  <si>
    <t>vigente de la Ciudad de México.</t>
  </si>
  <si>
    <t>ESPECIE - EXCEDENTE</t>
  </si>
  <si>
    <t>PRESTACIONES EN DINERO</t>
  </si>
  <si>
    <t>PENSIONADOS Y BENEFICIARIOS</t>
  </si>
  <si>
    <t>INVALIDEZ Y VIDA</t>
  </si>
  <si>
    <t>RIESGO DE TRABAJO</t>
  </si>
  <si>
    <t>GUARDERIAS Y PRESTACIONES SOCIALES</t>
  </si>
  <si>
    <t>SEGURO DE RETIRO</t>
  </si>
  <si>
    <t>CESANTIA Y VEJEZ</t>
  </si>
  <si>
    <t>INFONAVIT</t>
  </si>
  <si>
    <t>IMSS MENSUAL</t>
  </si>
  <si>
    <t>CESANTIA BIMESTRAL</t>
  </si>
  <si>
    <t>INFONAVIT BIMESTRAL</t>
  </si>
  <si>
    <t>TOTALES</t>
  </si>
  <si>
    <t>RAMOS DEL SEGURO SOCIAL</t>
  </si>
  <si>
    <t>DÍAS DE AUSENTISMO</t>
  </si>
  <si>
    <r>
      <t xml:space="preserve">**El sueldo minimo </t>
    </r>
    <r>
      <rPr>
        <b/>
        <sz val="11"/>
        <color rgb="FF443E74"/>
        <rFont val="Proxima Nova Soft Regular"/>
      </rPr>
      <t>DIARIO</t>
    </r>
    <r>
      <rPr>
        <sz val="11"/>
        <color rgb="FF443E74"/>
        <rFont val="Proxima Nova Soft Regular"/>
      </rPr>
      <t xml:space="preserve"> que debe tener un trabajador no puede</t>
    </r>
  </si>
  <si>
    <r>
      <t xml:space="preserve">**El sueldo maximo </t>
    </r>
    <r>
      <rPr>
        <b/>
        <sz val="11"/>
        <color rgb="FF443E74"/>
        <rFont val="Proxima Nova Soft Regular"/>
      </rPr>
      <t>DIARIO</t>
    </r>
    <r>
      <rPr>
        <sz val="11"/>
        <color rgb="FF443E74"/>
        <rFont val="Proxima Nova Soft Regular"/>
      </rPr>
      <t xml:space="preserve"> sera hasta por 25 veces el salario minimo </t>
    </r>
  </si>
  <si>
    <r>
      <t xml:space="preserve">En el caso de las </t>
    </r>
    <r>
      <rPr>
        <b/>
        <sz val="11"/>
        <color rgb="FF443E74"/>
        <rFont val="Proxima Nova Soft Regular"/>
      </rPr>
      <t>incapacidades</t>
    </r>
  </si>
  <si>
    <r>
      <t xml:space="preserve">sólo se enteran las cuotas del </t>
    </r>
    <r>
      <rPr>
        <b/>
        <sz val="11"/>
        <color rgb="FF443E74"/>
        <rFont val="Proxima Nova Soft Regular"/>
      </rPr>
      <t>ramo de retiro</t>
    </r>
    <r>
      <rPr>
        <sz val="11"/>
        <color rgb="FF443E74"/>
        <rFont val="Proxima Nova Soft Regular"/>
      </rPr>
      <t xml:space="preserve"> y las </t>
    </r>
    <r>
      <rPr>
        <b/>
        <sz val="11"/>
        <color rgb="FF443E74"/>
        <rFont val="Proxima Nova Soft Regular"/>
      </rPr>
      <t>aportaciones de vivienda.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</si>
</sst>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 &quot;&quot;$&quot;* #,##0.00&quot; &quot;;&quot;-&quot;&quot;$&quot;* #,##0.00&quot; &quot;;&quot; &quot;&quot;$&quot;* &quot;-&quot;??&quot; &quot;"/>
    <numFmt numFmtId="165" formatCode="&quot; &quot;* #,##0&quot; &quot;;&quot;-&quot;* #,##0&quot; &quot;;&quot; &quot;* &quot;-&quot;??&quot; &quot;"/>
    <numFmt numFmtId="166" formatCode="0.000%"/>
    <numFmt numFmtId="167" formatCode="0.00000%"/>
    <numFmt numFmtId="168" formatCode="0.000000%"/>
    <numFmt numFmtId="169" formatCode="&quot;$&quot;0.00"/>
    <numFmt numFmtId="170" formatCode="&quot;$&quot;#,##0.00"/>
    <numFmt numFmtId="171" formatCode="&quot; &quot;* #,##0.00&quot; &quot;;&quot;-&quot;* #,##0.00&quot; &quot;;&quot; &quot;* &quot;-&quot;??&quot; &quot;"/>
  </numFmts>
  <fonts count="16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Proxima Nova Soft Regular"/>
    </font>
    <font>
      <b/>
      <sz val="14"/>
      <color indexed="8"/>
      <name val="Proxima Nova Soft Regular"/>
    </font>
    <font>
      <b/>
      <sz val="11"/>
      <color indexed="8"/>
      <name val="Proxima Nova Soft Regular"/>
    </font>
    <font>
      <b/>
      <sz val="11"/>
      <color indexed="9"/>
      <name val="Proxima Nova Soft Regular"/>
    </font>
    <font>
      <sz val="11"/>
      <color indexed="11"/>
      <name val="Proxima Nova Soft Regular"/>
    </font>
    <font>
      <sz val="11"/>
      <color indexed="9"/>
      <name val="Proxima Nova Soft Regular"/>
    </font>
    <font>
      <sz val="11"/>
      <color rgb="FF443E74"/>
      <name val="Proxima Nova Soft Regular"/>
    </font>
    <font>
      <sz val="11"/>
      <color theme="0"/>
      <name val="Proxima Nova Soft Regular"/>
    </font>
    <font>
      <b/>
      <sz val="11"/>
      <color theme="0"/>
      <name val="Proxima Nova Soft Regular"/>
    </font>
    <font>
      <b/>
      <sz val="11"/>
      <color rgb="FF443E74"/>
      <name val="Proxima Nova Soft Regular"/>
    </font>
    <font>
      <b/>
      <sz val="11"/>
      <color rgb="FF7972EB"/>
      <name val="Proxima Nova Soft Regular"/>
    </font>
    <font>
      <b/>
      <sz val="18"/>
      <color rgb="FF443E74"/>
      <name val="Proxima Nova Soft Regular"/>
    </font>
    <font>
      <b/>
      <sz val="16"/>
      <color rgb="FF443E74"/>
      <name val="Proxima Nova Soft Regular"/>
    </font>
    <font>
      <b/>
      <sz val="12"/>
      <color theme="0"/>
      <name val="Proxima Nova Soft Regular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7972EB"/>
        <bgColor indexed="64"/>
      </patternFill>
    </fill>
    <fill>
      <patternFill patternType="solid">
        <fgColor rgb="FF443E74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rgb="FF443E74"/>
      </left>
      <right style="medium">
        <color rgb="FF443E74"/>
      </right>
      <top style="medium">
        <color rgb="FF443E74"/>
      </top>
      <bottom style="medium">
        <color rgb="FF443E74"/>
      </bottom>
      <diagonal/>
    </border>
    <border>
      <left style="medium">
        <color rgb="FF443E74"/>
      </left>
      <right/>
      <top style="medium">
        <color rgb="FF443E74"/>
      </top>
      <bottom/>
      <diagonal/>
    </border>
    <border>
      <left/>
      <right/>
      <top style="medium">
        <color rgb="FF443E74"/>
      </top>
      <bottom/>
      <diagonal/>
    </border>
    <border>
      <left/>
      <right style="medium">
        <color rgb="FF443E74"/>
      </right>
      <top style="medium">
        <color rgb="FF443E74"/>
      </top>
      <bottom/>
      <diagonal/>
    </border>
    <border>
      <left style="medium">
        <color rgb="FF443E74"/>
      </left>
      <right/>
      <top/>
      <bottom/>
      <diagonal/>
    </border>
    <border>
      <left/>
      <right style="medium">
        <color rgb="FF443E74"/>
      </right>
      <top/>
      <bottom/>
      <diagonal/>
    </border>
    <border>
      <left style="medium">
        <color rgb="FF443E74"/>
      </left>
      <right/>
      <top/>
      <bottom style="medium">
        <color rgb="FF443E74"/>
      </bottom>
      <diagonal/>
    </border>
    <border>
      <left/>
      <right/>
      <top/>
      <bottom style="medium">
        <color rgb="FF443E74"/>
      </bottom>
      <diagonal/>
    </border>
    <border>
      <left/>
      <right style="medium">
        <color rgb="FF443E74"/>
      </right>
      <top/>
      <bottom style="medium">
        <color rgb="FF443E74"/>
      </bottom>
      <diagonal/>
    </border>
    <border>
      <left style="medium">
        <color rgb="FF443E74"/>
      </left>
      <right style="medium">
        <color rgb="FF443E74"/>
      </right>
      <top style="medium">
        <color rgb="FF443E74"/>
      </top>
      <bottom/>
      <diagonal/>
    </border>
    <border>
      <left style="medium">
        <color rgb="FF443E74"/>
      </left>
      <right style="medium">
        <color rgb="FF443E74"/>
      </right>
      <top/>
      <bottom/>
      <diagonal/>
    </border>
    <border>
      <left style="medium">
        <color rgb="FF443E74"/>
      </left>
      <right style="medium">
        <color rgb="FF443E74"/>
      </right>
      <top/>
      <bottom style="medium">
        <color rgb="FF443E74"/>
      </bottom>
      <diagonal/>
    </border>
    <border>
      <left style="medium">
        <color rgb="FF443E74"/>
      </left>
      <right style="medium">
        <color rgb="FF443E74"/>
      </right>
      <top style="medium">
        <color rgb="FF443E74"/>
      </top>
      <bottom style="medium">
        <color indexed="8"/>
      </bottom>
      <diagonal/>
    </border>
    <border>
      <left style="medium">
        <color rgb="FF443E74"/>
      </left>
      <right style="medium">
        <color rgb="FF443E74"/>
      </right>
      <top style="medium">
        <color indexed="8"/>
      </top>
      <bottom style="medium">
        <color indexed="8"/>
      </bottom>
      <diagonal/>
    </border>
    <border>
      <left style="medium">
        <color rgb="FF443E74"/>
      </left>
      <right/>
      <top style="medium">
        <color rgb="FF443E74"/>
      </top>
      <bottom style="medium">
        <color rgb="FF443E74"/>
      </bottom>
      <diagonal/>
    </border>
    <border>
      <left/>
      <right style="medium">
        <color rgb="FF443E74"/>
      </right>
      <top style="medium">
        <color rgb="FF443E74"/>
      </top>
      <bottom style="medium">
        <color rgb="FF443E74"/>
      </bottom>
      <diagonal/>
    </border>
    <border>
      <left style="medium">
        <color rgb="FF443E74"/>
      </left>
      <right style="medium">
        <color rgb="FF443E74"/>
      </right>
      <top style="medium">
        <color indexed="8"/>
      </top>
      <bottom/>
      <diagonal/>
    </border>
    <border>
      <left/>
      <right/>
      <top style="medium">
        <color rgb="FF443E74"/>
      </top>
      <bottom style="medium">
        <color rgb="FF443E7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4" fillId="2" borderId="5" xfId="0" applyFont="1" applyFill="1" applyBorder="1" applyAlignment="1"/>
    <xf numFmtId="0" fontId="2" fillId="2" borderId="8" xfId="0" applyFont="1" applyFill="1" applyBorder="1" applyAlignment="1"/>
    <xf numFmtId="0" fontId="5" fillId="0" borderId="9" xfId="0" applyFont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164" fontId="2" fillId="0" borderId="11" xfId="0" applyNumberFormat="1" applyFont="1" applyBorder="1" applyAlignment="1"/>
    <xf numFmtId="0" fontId="2" fillId="2" borderId="12" xfId="0" applyFont="1" applyFill="1" applyBorder="1" applyAlignment="1"/>
    <xf numFmtId="0" fontId="2" fillId="0" borderId="11" xfId="0" applyFont="1" applyBorder="1" applyAlignment="1"/>
    <xf numFmtId="9" fontId="2" fillId="0" borderId="11" xfId="0" applyNumberFormat="1" applyFont="1" applyBorder="1" applyAlignment="1"/>
    <xf numFmtId="0" fontId="5" fillId="0" borderId="11" xfId="0" applyFont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2" fillId="2" borderId="14" xfId="0" applyFont="1" applyFill="1" applyBorder="1" applyAlignment="1"/>
    <xf numFmtId="49" fontId="2" fillId="2" borderId="14" xfId="0" applyNumberFormat="1" applyFont="1" applyFill="1" applyBorder="1" applyAlignment="1"/>
    <xf numFmtId="0" fontId="2" fillId="0" borderId="14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2" borderId="1" xfId="0" applyFont="1" applyFill="1" applyBorder="1" applyAlignment="1"/>
    <xf numFmtId="49" fontId="10" fillId="6" borderId="14" xfId="0" applyNumberFormat="1" applyFont="1" applyFill="1" applyBorder="1" applyAlignment="1">
      <alignment horizontal="center"/>
    </xf>
    <xf numFmtId="0" fontId="10" fillId="6" borderId="14" xfId="0" applyFont="1" applyFill="1" applyBorder="1" applyAlignment="1"/>
    <xf numFmtId="0" fontId="11" fillId="0" borderId="14" xfId="0" applyFont="1" applyFill="1" applyBorder="1" applyAlignment="1"/>
    <xf numFmtId="0" fontId="8" fillId="0" borderId="14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14" fillId="2" borderId="5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/>
    <xf numFmtId="0" fontId="8" fillId="2" borderId="14" xfId="0" applyFont="1" applyFill="1" applyBorder="1" applyAlignment="1"/>
    <xf numFmtId="0" fontId="8" fillId="0" borderId="11" xfId="0" applyFont="1" applyBorder="1" applyAlignment="1"/>
    <xf numFmtId="0" fontId="8" fillId="2" borderId="12" xfId="0" applyFont="1" applyFill="1" applyBorder="1" applyAlignment="1"/>
    <xf numFmtId="0" fontId="8" fillId="2" borderId="5" xfId="0" applyFont="1" applyFill="1" applyBorder="1" applyAlignment="1"/>
    <xf numFmtId="0" fontId="8" fillId="2" borderId="5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8" fillId="2" borderId="13" xfId="0" applyFont="1" applyFill="1" applyBorder="1" applyAlignment="1"/>
    <xf numFmtId="0" fontId="8" fillId="2" borderId="14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/>
    <xf numFmtId="165" fontId="8" fillId="2" borderId="5" xfId="0" applyNumberFormat="1" applyFont="1" applyFill="1" applyBorder="1" applyAlignment="1"/>
    <xf numFmtId="0" fontId="8" fillId="2" borderId="16" xfId="0" applyFont="1" applyFill="1" applyBorder="1" applyAlignment="1"/>
    <xf numFmtId="0" fontId="8" fillId="2" borderId="16" xfId="0" applyNumberFormat="1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 vertical="center"/>
    </xf>
    <xf numFmtId="0" fontId="10" fillId="6" borderId="19" xfId="0" applyFont="1" applyFill="1" applyBorder="1" applyAlignment="1"/>
    <xf numFmtId="0" fontId="10" fillId="6" borderId="20" xfId="0" applyFont="1" applyFill="1" applyBorder="1" applyAlignment="1"/>
    <xf numFmtId="49" fontId="10" fillId="6" borderId="20" xfId="0" applyNumberFormat="1" applyFont="1" applyFill="1" applyBorder="1" applyAlignment="1">
      <alignment horizontal="center" vertical="center"/>
    </xf>
    <xf numFmtId="49" fontId="10" fillId="6" borderId="21" xfId="0" applyNumberFormat="1" applyFont="1" applyFill="1" applyBorder="1" applyAlignment="1">
      <alignment horizontal="center" vertical="center"/>
    </xf>
    <xf numFmtId="49" fontId="10" fillId="6" borderId="22" xfId="0" applyNumberFormat="1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/>
    </xf>
    <xf numFmtId="0" fontId="10" fillId="6" borderId="22" xfId="0" applyFont="1" applyFill="1" applyBorder="1" applyAlignment="1"/>
    <xf numFmtId="0" fontId="11" fillId="0" borderId="22" xfId="0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/>
    <xf numFmtId="164" fontId="9" fillId="5" borderId="23" xfId="0" applyNumberFormat="1" applyFont="1" applyFill="1" applyBorder="1" applyAlignment="1"/>
    <xf numFmtId="49" fontId="11" fillId="0" borderId="22" xfId="0" applyNumberFormat="1" applyFont="1" applyFill="1" applyBorder="1" applyAlignment="1"/>
    <xf numFmtId="49" fontId="11" fillId="0" borderId="24" xfId="0" applyNumberFormat="1" applyFont="1" applyFill="1" applyBorder="1" applyAlignment="1"/>
    <xf numFmtId="0" fontId="11" fillId="0" borderId="25" xfId="0" applyFont="1" applyFill="1" applyBorder="1" applyAlignment="1"/>
    <xf numFmtId="164" fontId="9" fillId="5" borderId="26" xfId="0" applyNumberFormat="1" applyFont="1" applyFill="1" applyBorder="1" applyAlignment="1"/>
    <xf numFmtId="0" fontId="6" fillId="0" borderId="14" xfId="0" applyFont="1" applyFill="1" applyBorder="1" applyAlignment="1"/>
    <xf numFmtId="168" fontId="6" fillId="0" borderId="14" xfId="0" applyNumberFormat="1" applyFont="1" applyFill="1" applyBorder="1" applyAlignment="1"/>
    <xf numFmtId="49" fontId="11" fillId="4" borderId="19" xfId="0" applyNumberFormat="1" applyFont="1" applyFill="1" applyBorder="1" applyAlignment="1"/>
    <xf numFmtId="0" fontId="8" fillId="0" borderId="20" xfId="0" applyFont="1" applyFill="1" applyBorder="1" applyAlignment="1"/>
    <xf numFmtId="169" fontId="8" fillId="0" borderId="21" xfId="0" applyNumberFormat="1" applyFont="1" applyFill="1" applyBorder="1" applyAlignment="1"/>
    <xf numFmtId="49" fontId="11" fillId="4" borderId="22" xfId="0" applyNumberFormat="1" applyFont="1" applyFill="1" applyBorder="1" applyAlignment="1"/>
    <xf numFmtId="169" fontId="9" fillId="5" borderId="23" xfId="0" applyNumberFormat="1" applyFont="1" applyFill="1" applyBorder="1" applyAlignment="1"/>
    <xf numFmtId="49" fontId="11" fillId="4" borderId="24" xfId="0" applyNumberFormat="1" applyFont="1" applyFill="1" applyBorder="1" applyAlignment="1"/>
    <xf numFmtId="0" fontId="8" fillId="0" borderId="25" xfId="0" applyFont="1" applyFill="1" applyBorder="1" applyAlignment="1"/>
    <xf numFmtId="170" fontId="8" fillId="0" borderId="26" xfId="0" applyNumberFormat="1" applyFont="1" applyFill="1" applyBorder="1" applyAlignment="1"/>
    <xf numFmtId="0" fontId="6" fillId="0" borderId="27" xfId="0" applyFont="1" applyFill="1" applyBorder="1" applyAlignment="1"/>
    <xf numFmtId="166" fontId="1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/>
    <xf numFmtId="0" fontId="2" fillId="0" borderId="27" xfId="0" applyFont="1" applyFill="1" applyBorder="1" applyAlignment="1"/>
    <xf numFmtId="164" fontId="8" fillId="0" borderId="28" xfId="0" applyNumberFormat="1" applyFont="1" applyFill="1" applyBorder="1" applyAlignment="1"/>
    <xf numFmtId="10" fontId="12" fillId="0" borderId="27" xfId="0" applyNumberFormat="1" applyFont="1" applyFill="1" applyBorder="1" applyAlignment="1">
      <alignment horizontal="center"/>
    </xf>
    <xf numFmtId="10" fontId="12" fillId="0" borderId="28" xfId="0" applyNumberFormat="1" applyFont="1" applyFill="1" applyBorder="1" applyAlignment="1">
      <alignment horizontal="center"/>
    </xf>
    <xf numFmtId="10" fontId="12" fillId="0" borderId="29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9" fillId="5" borderId="28" xfId="0" applyNumberFormat="1" applyFont="1" applyFill="1" applyBorder="1" applyAlignment="1"/>
    <xf numFmtId="0" fontId="2" fillId="0" borderId="29" xfId="0" applyFont="1" applyFill="1" applyBorder="1" applyAlignment="1">
      <alignment horizontal="center"/>
    </xf>
    <xf numFmtId="167" fontId="12" fillId="0" borderId="28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left"/>
    </xf>
    <xf numFmtId="164" fontId="8" fillId="2" borderId="21" xfId="0" applyNumberFormat="1" applyFont="1" applyFill="1" applyBorder="1" applyAlignment="1"/>
    <xf numFmtId="49" fontId="8" fillId="2" borderId="22" xfId="0" applyNumberFormat="1" applyFont="1" applyFill="1" applyBorder="1" applyAlignment="1">
      <alignment horizontal="left"/>
    </xf>
    <xf numFmtId="164" fontId="8" fillId="2" borderId="23" xfId="0" applyNumberFormat="1" applyFont="1" applyFill="1" applyBorder="1" applyAlignment="1"/>
    <xf numFmtId="171" fontId="8" fillId="2" borderId="23" xfId="0" applyNumberFormat="1" applyFont="1" applyFill="1" applyBorder="1" applyAlignment="1"/>
    <xf numFmtId="0" fontId="8" fillId="2" borderId="21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171" fontId="2" fillId="2" borderId="14" xfId="0" applyNumberFormat="1" applyFont="1" applyFill="1" applyBorder="1" applyAlignment="1"/>
    <xf numFmtId="164" fontId="2" fillId="2" borderId="14" xfId="0" applyNumberFormat="1" applyFont="1" applyFill="1" applyBorder="1" applyAlignment="1"/>
    <xf numFmtId="0" fontId="7" fillId="2" borderId="14" xfId="0" applyFont="1" applyFill="1" applyBorder="1" applyAlignment="1"/>
    <xf numFmtId="164" fontId="8" fillId="2" borderId="30" xfId="0" applyNumberFormat="1" applyFont="1" applyFill="1" applyBorder="1" applyAlignment="1"/>
    <xf numFmtId="164" fontId="8" fillId="2" borderId="31" xfId="0" applyNumberFormat="1" applyFont="1" applyFill="1" applyBorder="1" applyAlignment="1"/>
    <xf numFmtId="49" fontId="10" fillId="5" borderId="32" xfId="0" applyNumberFormat="1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15" fillId="5" borderId="33" xfId="0" applyNumberFormat="1" applyFont="1" applyFill="1" applyBorder="1" applyAlignment="1"/>
    <xf numFmtId="164" fontId="8" fillId="2" borderId="34" xfId="0" applyNumberFormat="1" applyFont="1" applyFill="1" applyBorder="1" applyAlignment="1"/>
    <xf numFmtId="164" fontId="15" fillId="5" borderId="18" xfId="0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0" fontId="8" fillId="0" borderId="35" xfId="0" applyFont="1" applyFill="1" applyBorder="1" applyAlignment="1"/>
    <xf numFmtId="43" fontId="8" fillId="0" borderId="18" xfId="1" applyFont="1" applyFill="1" applyBorder="1" applyAlignment="1">
      <alignment horizontal="left"/>
    </xf>
    <xf numFmtId="165" fontId="8" fillId="0" borderId="18" xfId="0" applyNumberFormat="1" applyFont="1" applyFill="1" applyBorder="1" applyAlignment="1">
      <alignment horizontal="left"/>
    </xf>
    <xf numFmtId="165" fontId="9" fillId="5" borderId="18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97034"/>
      <rgbColor rgb="FF92CDDC"/>
      <rgbColor rgb="FFA5A5A5"/>
      <rgbColor rgb="FFF79646"/>
      <rgbColor rgb="FFA7C0DE"/>
      <rgbColor rgb="FF99403D"/>
      <rgbColor rgb="FF0070C0"/>
      <rgbColor rgb="FF00B05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3E74"/>
      <color rgb="FF797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IV33"/>
  <sheetViews>
    <sheetView showGridLines="0" tabSelected="1" zoomScale="150" zoomScaleNormal="116" workbookViewId="0">
      <selection activeCell="G6" sqref="G6"/>
    </sheetView>
  </sheetViews>
  <sheetFormatPr baseColWidth="10" defaultColWidth="11.5" defaultRowHeight="15" customHeight="1"/>
  <cols>
    <col min="1" max="1" width="6.5" style="1" customWidth="1"/>
    <col min="2" max="2" width="11.5" style="1" customWidth="1"/>
    <col min="3" max="3" width="18.1640625" style="1" customWidth="1"/>
    <col min="4" max="4" width="10.33203125" style="1" customWidth="1"/>
    <col min="5" max="7" width="11.5" style="1" customWidth="1"/>
    <col min="8" max="8" width="13.1640625" style="1" customWidth="1"/>
    <col min="9" max="10" width="11.5" style="1" customWidth="1"/>
    <col min="11" max="11" width="16" style="1" customWidth="1"/>
    <col min="12" max="256" width="11.5" style="1" customWidth="1"/>
  </cols>
  <sheetData>
    <row r="1" spans="1:19" ht="23.25" customHeight="1">
      <c r="A1" s="22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"/>
      <c r="P1" s="2"/>
      <c r="Q1" s="29"/>
      <c r="R1" s="47">
        <v>1</v>
      </c>
      <c r="S1" s="48">
        <v>6</v>
      </c>
    </row>
    <row r="2" spans="1:19" ht="21.75" customHeight="1" thickBot="1">
      <c r="A2" s="3"/>
      <c r="B2" s="4"/>
      <c r="C2" s="110"/>
      <c r="D2" s="110"/>
      <c r="E2" s="110"/>
      <c r="F2" s="110"/>
      <c r="G2" s="5"/>
      <c r="H2" s="30">
        <v>2018</v>
      </c>
      <c r="I2" s="4"/>
      <c r="J2" s="6"/>
      <c r="K2" s="6"/>
      <c r="L2" s="6"/>
      <c r="M2" s="4"/>
      <c r="N2" s="4"/>
      <c r="O2" s="4"/>
      <c r="P2" s="4"/>
      <c r="Q2" s="36"/>
      <c r="R2" s="37">
        <v>2</v>
      </c>
      <c r="S2" s="38">
        <v>8</v>
      </c>
    </row>
    <row r="3" spans="1:19" ht="15.75" customHeight="1" thickBot="1">
      <c r="A3" s="3"/>
      <c r="B3" s="17"/>
      <c r="C3" s="111" t="s">
        <v>1</v>
      </c>
      <c r="D3" s="112"/>
      <c r="E3" s="112"/>
      <c r="F3" s="114">
        <v>719.56</v>
      </c>
      <c r="G3" s="18"/>
      <c r="H3" s="7"/>
      <c r="I3" s="8"/>
      <c r="J3" s="9"/>
      <c r="K3" s="10"/>
      <c r="L3" s="11"/>
      <c r="M3" s="12"/>
      <c r="N3" s="4"/>
      <c r="O3" s="4"/>
      <c r="P3" s="4"/>
      <c r="Q3" s="39" t="s">
        <v>2</v>
      </c>
      <c r="R3" s="37">
        <v>3</v>
      </c>
      <c r="S3" s="38">
        <v>10</v>
      </c>
    </row>
    <row r="4" spans="1:19" ht="15.75" customHeight="1" thickBot="1">
      <c r="A4" s="3"/>
      <c r="B4" s="17"/>
      <c r="C4" s="111" t="s">
        <v>3</v>
      </c>
      <c r="D4" s="112"/>
      <c r="E4" s="112"/>
      <c r="F4" s="115">
        <v>28</v>
      </c>
      <c r="G4" s="17"/>
      <c r="H4" s="31" t="s">
        <v>4</v>
      </c>
      <c r="I4" s="8"/>
      <c r="J4" s="9"/>
      <c r="K4" s="10"/>
      <c r="L4" s="13"/>
      <c r="M4" s="12"/>
      <c r="N4" s="4"/>
      <c r="O4" s="4"/>
      <c r="P4" s="4"/>
      <c r="Q4" s="39" t="s">
        <v>4</v>
      </c>
      <c r="R4" s="37">
        <v>4</v>
      </c>
      <c r="S4" s="38">
        <v>12</v>
      </c>
    </row>
    <row r="5" spans="1:19" ht="15.75" customHeight="1" thickBot="1">
      <c r="A5" s="3"/>
      <c r="B5" s="17"/>
      <c r="C5" s="111" t="s">
        <v>29</v>
      </c>
      <c r="D5" s="113"/>
      <c r="E5" s="113"/>
      <c r="F5" s="116">
        <v>4</v>
      </c>
      <c r="G5" s="17"/>
      <c r="H5" s="4"/>
      <c r="I5" s="8"/>
      <c r="J5" s="9"/>
      <c r="K5" s="10"/>
      <c r="L5" s="13"/>
      <c r="M5" s="12"/>
      <c r="N5" s="4"/>
      <c r="O5" s="4"/>
      <c r="P5" s="4"/>
      <c r="Q5" s="36"/>
      <c r="R5" s="49"/>
      <c r="S5" s="50"/>
    </row>
    <row r="6" spans="1:19" ht="15.75" customHeight="1" thickBot="1">
      <c r="A6" s="3"/>
      <c r="B6" s="17"/>
      <c r="C6" s="111" t="s">
        <v>5</v>
      </c>
      <c r="D6" s="113"/>
      <c r="E6" s="113"/>
      <c r="F6" s="116">
        <v>7</v>
      </c>
      <c r="G6" s="17"/>
      <c r="H6" s="4"/>
      <c r="I6" s="8"/>
      <c r="J6" s="9"/>
      <c r="K6" s="10"/>
      <c r="L6" s="14"/>
      <c r="M6" s="12"/>
      <c r="N6" s="4"/>
      <c r="O6" s="4"/>
      <c r="P6" s="4"/>
      <c r="Q6" s="36"/>
      <c r="R6" s="49"/>
      <c r="S6" s="50"/>
    </row>
    <row r="7" spans="1:19" ht="15.75" customHeight="1" thickBot="1">
      <c r="A7" s="3"/>
      <c r="B7" s="17"/>
      <c r="C7" s="111" t="s">
        <v>6</v>
      </c>
      <c r="D7" s="112"/>
      <c r="E7" s="112"/>
      <c r="F7" s="114">
        <v>88.36</v>
      </c>
      <c r="G7" s="17"/>
      <c r="H7" s="4"/>
      <c r="I7" s="8"/>
      <c r="J7" s="9"/>
      <c r="K7" s="10"/>
      <c r="L7" s="13"/>
      <c r="M7" s="12"/>
      <c r="N7" s="4"/>
      <c r="O7" s="4"/>
      <c r="P7" s="4"/>
      <c r="Q7" s="36"/>
      <c r="R7" s="37">
        <v>5</v>
      </c>
      <c r="S7" s="38">
        <v>14</v>
      </c>
    </row>
    <row r="8" spans="1:19" ht="15.75" customHeight="1" thickBot="1">
      <c r="A8" s="3"/>
      <c r="B8" s="17"/>
      <c r="C8" s="111" t="s">
        <v>7</v>
      </c>
      <c r="D8" s="112"/>
      <c r="E8" s="112"/>
      <c r="F8" s="117">
        <v>1.0047E-2</v>
      </c>
      <c r="G8" s="17"/>
      <c r="H8" s="4"/>
      <c r="I8" s="8"/>
      <c r="J8" s="9"/>
      <c r="K8" s="10"/>
      <c r="L8" s="14"/>
      <c r="M8" s="12"/>
      <c r="N8" s="4"/>
      <c r="O8" s="4"/>
      <c r="P8" s="4"/>
      <c r="Q8" s="36"/>
      <c r="R8" s="37">
        <v>6</v>
      </c>
      <c r="S8" s="38">
        <v>14</v>
      </c>
    </row>
    <row r="9" spans="1:19" ht="15.75" customHeight="1" thickBot="1">
      <c r="A9" s="3"/>
      <c r="B9" s="17"/>
      <c r="C9" s="17"/>
      <c r="D9" s="17"/>
      <c r="E9" s="17"/>
      <c r="F9" s="17"/>
      <c r="G9" s="17"/>
      <c r="H9" s="17"/>
      <c r="I9" s="8"/>
      <c r="J9" s="15"/>
      <c r="K9" s="16"/>
      <c r="L9" s="13"/>
      <c r="M9" s="12"/>
      <c r="N9" s="4"/>
      <c r="O9" s="4"/>
      <c r="P9" s="4"/>
      <c r="Q9" s="36"/>
      <c r="R9" s="37">
        <v>7</v>
      </c>
      <c r="S9" s="38">
        <v>14</v>
      </c>
    </row>
    <row r="10" spans="1:19" ht="15.75" customHeight="1">
      <c r="A10" s="3"/>
      <c r="B10" s="52"/>
      <c r="C10" s="53"/>
      <c r="D10" s="53"/>
      <c r="E10" s="54" t="s">
        <v>8</v>
      </c>
      <c r="F10" s="54" t="s">
        <v>9</v>
      </c>
      <c r="G10" s="54" t="s">
        <v>8</v>
      </c>
      <c r="H10" s="55" t="s">
        <v>10</v>
      </c>
      <c r="I10" s="17"/>
      <c r="J10" s="32" t="s">
        <v>30</v>
      </c>
      <c r="K10" s="33"/>
      <c r="L10" s="34"/>
      <c r="M10" s="35"/>
      <c r="N10" s="36"/>
      <c r="O10" s="36"/>
      <c r="P10" s="36"/>
      <c r="Q10" s="36"/>
      <c r="R10" s="37">
        <v>8</v>
      </c>
      <c r="S10" s="38">
        <v>14</v>
      </c>
    </row>
    <row r="11" spans="1:19">
      <c r="A11" s="3"/>
      <c r="B11" s="56" t="s">
        <v>28</v>
      </c>
      <c r="C11" s="23"/>
      <c r="D11" s="23"/>
      <c r="E11" s="51"/>
      <c r="F11" s="51"/>
      <c r="G11" s="51"/>
      <c r="H11" s="57"/>
      <c r="I11" s="17"/>
      <c r="J11" s="39" t="s">
        <v>12</v>
      </c>
      <c r="K11" s="36"/>
      <c r="L11" s="40"/>
      <c r="M11" s="36"/>
      <c r="N11" s="36"/>
      <c r="O11" s="36"/>
      <c r="P11" s="36"/>
      <c r="Q11" s="36"/>
      <c r="R11" s="37">
        <v>9</v>
      </c>
      <c r="S11" s="38">
        <v>14</v>
      </c>
    </row>
    <row r="12" spans="1:19" s="1" customFormat="1" ht="16" thickBot="1">
      <c r="A12" s="3"/>
      <c r="B12" s="58"/>
      <c r="C12" s="24"/>
      <c r="D12" s="24"/>
      <c r="E12" s="51"/>
      <c r="F12" s="51"/>
      <c r="G12" s="51"/>
      <c r="H12" s="57"/>
      <c r="I12" s="17"/>
      <c r="J12" s="39" t="s">
        <v>31</v>
      </c>
      <c r="K12" s="36"/>
      <c r="L12" s="36"/>
      <c r="M12" s="36"/>
      <c r="N12" s="36"/>
      <c r="O12" s="36"/>
      <c r="P12" s="36"/>
      <c r="Q12" s="36"/>
      <c r="R12" s="37">
        <v>10</v>
      </c>
      <c r="S12" s="38">
        <v>16</v>
      </c>
    </row>
    <row r="13" spans="1:19" s="1" customFormat="1">
      <c r="A13" s="3"/>
      <c r="B13" s="59" t="s">
        <v>11</v>
      </c>
      <c r="C13" s="25"/>
      <c r="D13" s="25"/>
      <c r="E13" s="85"/>
      <c r="F13" s="85"/>
      <c r="G13" s="85"/>
      <c r="H13" s="60"/>
      <c r="I13" s="17"/>
      <c r="J13" s="39" t="s">
        <v>14</v>
      </c>
      <c r="K13" s="33"/>
      <c r="L13" s="33"/>
      <c r="M13" s="33"/>
      <c r="N13" s="33"/>
      <c r="O13" s="33"/>
      <c r="P13" s="33"/>
      <c r="Q13" s="33"/>
      <c r="R13" s="41"/>
      <c r="S13" s="38"/>
    </row>
    <row r="14" spans="1:19" s="1" customFormat="1" ht="15" customHeight="1">
      <c r="A14" s="3"/>
      <c r="B14" s="61" t="s">
        <v>13</v>
      </c>
      <c r="C14" s="25"/>
      <c r="D14" s="25"/>
      <c r="E14" s="86"/>
      <c r="F14" s="89"/>
      <c r="G14" s="83">
        <v>0.20399999999999999</v>
      </c>
      <c r="H14" s="62">
        <f>(F4-F6)*F7*G14</f>
        <v>378.53423999999995</v>
      </c>
      <c r="I14" s="17"/>
      <c r="J14" s="42" t="s">
        <v>32</v>
      </c>
      <c r="K14" s="36"/>
      <c r="L14" s="36"/>
      <c r="M14" s="36"/>
      <c r="N14" s="36"/>
      <c r="O14" s="36"/>
      <c r="P14" s="36"/>
      <c r="Q14" s="36"/>
      <c r="R14" s="37">
        <v>11</v>
      </c>
      <c r="S14" s="38">
        <v>16</v>
      </c>
    </row>
    <row r="15" spans="1:19" s="1" customFormat="1" ht="15" customHeight="1">
      <c r="A15" s="3"/>
      <c r="B15" s="61" t="s">
        <v>15</v>
      </c>
      <c r="C15" s="26"/>
      <c r="D15" s="26"/>
      <c r="E15" s="78">
        <v>4.0000000000000001E-3</v>
      </c>
      <c r="F15" s="90">
        <f>IF(F3&gt;F7*3,((F3-(3*F7))*(F4-F6))*E15,0)</f>
        <v>38.176320000000004</v>
      </c>
      <c r="G15" s="83">
        <v>1.0999999999999999E-2</v>
      </c>
      <c r="H15" s="62">
        <f>IF((IF(H4="NO",F3,L10))&gt;F7*3,(((IF(H4="NO",F3,L10))-(3*F7))*(F4-F6))*G15,0)</f>
        <v>104.98487999999999</v>
      </c>
      <c r="I15" s="17"/>
      <c r="J15" s="36" t="s">
        <v>33</v>
      </c>
      <c r="K15" s="36"/>
      <c r="L15" s="36"/>
      <c r="M15" s="36"/>
      <c r="N15" s="36"/>
      <c r="O15" s="36"/>
      <c r="P15" s="36"/>
      <c r="Q15" s="36"/>
      <c r="R15" s="37">
        <v>12</v>
      </c>
      <c r="S15" s="38">
        <v>16</v>
      </c>
    </row>
    <row r="16" spans="1:19" s="1" customFormat="1" ht="15" customHeight="1">
      <c r="A16" s="3"/>
      <c r="B16" s="61" t="s">
        <v>16</v>
      </c>
      <c r="C16" s="25"/>
      <c r="D16" s="25"/>
      <c r="E16" s="78">
        <v>2.5000000000000001E-3</v>
      </c>
      <c r="F16" s="90">
        <f>(IF(H4="NO",F3,L10))*($F$4-F6)*E16</f>
        <v>37.776899999999998</v>
      </c>
      <c r="G16" s="83">
        <v>7.0000000000000001E-3</v>
      </c>
      <c r="H16" s="62">
        <f>(IF(H4="NO",F3,L10))*(F4-F6)*G16</f>
        <v>105.77531999999999</v>
      </c>
      <c r="I16" s="17"/>
      <c r="J16" s="36"/>
      <c r="K16" s="36"/>
      <c r="L16" s="36"/>
      <c r="M16" s="36"/>
      <c r="N16" s="36"/>
      <c r="O16" s="36"/>
      <c r="P16" s="36"/>
      <c r="Q16" s="36"/>
      <c r="R16" s="37">
        <v>13</v>
      </c>
      <c r="S16" s="38">
        <v>16</v>
      </c>
    </row>
    <row r="17" spans="1:19" s="1" customFormat="1" ht="15" customHeight="1">
      <c r="A17" s="3"/>
      <c r="B17" s="61" t="s">
        <v>17</v>
      </c>
      <c r="C17" s="26"/>
      <c r="D17" s="26"/>
      <c r="E17" s="78">
        <v>3.7499999999999999E-3</v>
      </c>
      <c r="F17" s="90">
        <f>(IF(H4="NO",F3,L10))*($F$4-F6)*E17</f>
        <v>56.665349999999989</v>
      </c>
      <c r="G17" s="83">
        <v>1.0500000000000001E-2</v>
      </c>
      <c r="H17" s="62">
        <f>(IF(H4="NO",F3,L10))*(F4-F6)*G17</f>
        <v>158.66298</v>
      </c>
      <c r="I17" s="17"/>
      <c r="J17" s="36"/>
      <c r="K17" s="36"/>
      <c r="L17" s="36"/>
      <c r="M17" s="36"/>
      <c r="N17" s="36"/>
      <c r="O17" s="36"/>
      <c r="P17" s="36"/>
      <c r="Q17" s="36"/>
      <c r="R17" s="37">
        <v>14</v>
      </c>
      <c r="S17" s="38">
        <v>16</v>
      </c>
    </row>
    <row r="18" spans="1:19" s="1" customFormat="1" ht="15" customHeight="1">
      <c r="A18" s="3"/>
      <c r="B18" s="63" t="s">
        <v>18</v>
      </c>
      <c r="C18" s="25"/>
      <c r="D18" s="25"/>
      <c r="E18" s="78">
        <v>6.2500000000000003E-3</v>
      </c>
      <c r="F18" s="90">
        <f>(IF(H4="NO",F3,L10))*($F$4-F5-F6)*E18</f>
        <v>76.453249999999997</v>
      </c>
      <c r="G18" s="83">
        <v>1.7500000000000002E-2</v>
      </c>
      <c r="H18" s="62">
        <f>(IF(H4="NO",F3,L10))*(F4-F5-F6)*G18</f>
        <v>214.06909999999999</v>
      </c>
      <c r="I18" s="19"/>
      <c r="J18" s="36"/>
      <c r="K18" s="43">
        <f>F4-F5</f>
        <v>24</v>
      </c>
      <c r="L18" s="36"/>
      <c r="M18" s="36"/>
      <c r="N18" s="36"/>
      <c r="O18" s="36"/>
      <c r="P18" s="36"/>
      <c r="Q18" s="36"/>
      <c r="R18" s="37">
        <v>15</v>
      </c>
      <c r="S18" s="38">
        <v>18</v>
      </c>
    </row>
    <row r="19" spans="1:19" s="1" customFormat="1" ht="15" customHeight="1">
      <c r="A19" s="3"/>
      <c r="B19" s="63" t="s">
        <v>19</v>
      </c>
      <c r="C19" s="26"/>
      <c r="D19" s="26"/>
      <c r="E19" s="87"/>
      <c r="F19" s="89"/>
      <c r="G19" s="92">
        <f>F8</f>
        <v>1.0047E-2</v>
      </c>
      <c r="H19" s="62">
        <f>(IF(H4="NO",F3,L10))*(F4-F5-F6)*G19</f>
        <v>122.90012843999999</v>
      </c>
      <c r="I19" s="19"/>
      <c r="J19" s="36"/>
      <c r="K19" s="36"/>
      <c r="L19" s="36"/>
      <c r="M19" s="36"/>
      <c r="N19" s="36"/>
      <c r="O19" s="36"/>
      <c r="P19" s="36"/>
      <c r="Q19" s="36"/>
      <c r="R19" s="37">
        <v>16</v>
      </c>
      <c r="S19" s="38">
        <v>18</v>
      </c>
    </row>
    <row r="20" spans="1:19" s="1" customFormat="1" ht="15.75" customHeight="1" thickBot="1">
      <c r="A20" s="3"/>
      <c r="B20" s="64" t="s">
        <v>20</v>
      </c>
      <c r="C20" s="65"/>
      <c r="D20" s="65"/>
      <c r="E20" s="88"/>
      <c r="F20" s="91"/>
      <c r="G20" s="84">
        <v>0.01</v>
      </c>
      <c r="H20" s="66">
        <f>(F4-F5-F6)*(IF(H4="NO",F3,L10))*G20</f>
        <v>122.3252</v>
      </c>
      <c r="I20" s="19"/>
      <c r="J20" s="36"/>
      <c r="K20" s="36"/>
      <c r="L20" s="36"/>
      <c r="M20" s="36"/>
      <c r="N20" s="36"/>
      <c r="O20" s="36"/>
      <c r="P20" s="36"/>
      <c r="Q20" s="36"/>
      <c r="R20" s="37">
        <v>17</v>
      </c>
      <c r="S20" s="38">
        <v>18</v>
      </c>
    </row>
    <row r="21" spans="1:19" s="1" customFormat="1" ht="15.75" customHeight="1" thickBot="1">
      <c r="A21" s="3"/>
      <c r="B21" s="17"/>
      <c r="C21" s="17"/>
      <c r="D21" s="17"/>
      <c r="E21" s="67"/>
      <c r="F21" s="19"/>
      <c r="G21" s="68"/>
      <c r="H21" s="19"/>
      <c r="I21" s="4"/>
      <c r="J21" s="36"/>
      <c r="K21" s="36"/>
      <c r="L21" s="36"/>
      <c r="M21" s="36"/>
      <c r="N21" s="36"/>
      <c r="O21" s="36"/>
      <c r="P21" s="36"/>
      <c r="Q21" s="36"/>
      <c r="R21" s="37">
        <v>18</v>
      </c>
      <c r="S21" s="38">
        <v>18</v>
      </c>
    </row>
    <row r="22" spans="1:19" s="1" customFormat="1" ht="15" customHeight="1">
      <c r="A22" s="3"/>
      <c r="B22" s="69" t="s">
        <v>21</v>
      </c>
      <c r="C22" s="70"/>
      <c r="D22" s="70"/>
      <c r="E22" s="77"/>
      <c r="F22" s="80"/>
      <c r="G22" s="82">
        <v>0.02</v>
      </c>
      <c r="H22" s="71">
        <f>(IF(H4="NO",F3,L10))*($F$4-F5)*G22</f>
        <v>345.3888</v>
      </c>
      <c r="I22" s="17"/>
      <c r="J22" s="36"/>
      <c r="K22" s="36"/>
      <c r="L22" s="36"/>
      <c r="M22" s="36"/>
      <c r="N22" s="36"/>
      <c r="O22" s="36"/>
      <c r="P22" s="36"/>
      <c r="Q22" s="36"/>
      <c r="R22" s="37">
        <v>19</v>
      </c>
      <c r="S22" s="38">
        <v>18</v>
      </c>
    </row>
    <row r="23" spans="1:19" s="1" customFormat="1" ht="15" customHeight="1">
      <c r="A23" s="3"/>
      <c r="B23" s="72" t="s">
        <v>22</v>
      </c>
      <c r="C23" s="25"/>
      <c r="D23" s="25"/>
      <c r="E23" s="78">
        <v>1.125E-2</v>
      </c>
      <c r="F23" s="81">
        <f>(F4-F5-F6)*(IF(H4="NO",F3,L10))*E23</f>
        <v>137.61584999999997</v>
      </c>
      <c r="G23" s="83">
        <v>3.15E-2</v>
      </c>
      <c r="H23" s="73">
        <f>(IF(H4="NO",F3,L10))*($F$4-F5-F6)*G23</f>
        <v>385.32437999999996</v>
      </c>
      <c r="I23" s="19"/>
      <c r="J23" s="36"/>
      <c r="K23" s="36"/>
      <c r="L23" s="36"/>
      <c r="M23" s="36"/>
      <c r="N23" s="36"/>
      <c r="O23" s="36"/>
      <c r="P23" s="36"/>
      <c r="Q23" s="36"/>
      <c r="R23" s="37">
        <v>20</v>
      </c>
      <c r="S23" s="38">
        <v>20</v>
      </c>
    </row>
    <row r="24" spans="1:19" s="1" customFormat="1" ht="15.75" customHeight="1" thickBot="1">
      <c r="A24" s="3"/>
      <c r="B24" s="74" t="s">
        <v>23</v>
      </c>
      <c r="C24" s="75"/>
      <c r="D24" s="75"/>
      <c r="E24" s="79"/>
      <c r="F24" s="79"/>
      <c r="G24" s="84">
        <v>0.05</v>
      </c>
      <c r="H24" s="76">
        <f>(IF(H4="NO",F3,L10))*($F$4-F5)*G24</f>
        <v>863.47199999999998</v>
      </c>
      <c r="I24" s="17"/>
      <c r="J24" s="36"/>
      <c r="K24" s="36"/>
      <c r="L24" s="36"/>
      <c r="M24" s="36"/>
      <c r="N24" s="36"/>
      <c r="O24" s="36"/>
      <c r="P24" s="36"/>
      <c r="Q24" s="36"/>
      <c r="R24" s="37">
        <v>21</v>
      </c>
      <c r="S24" s="38">
        <v>20</v>
      </c>
    </row>
    <row r="25" spans="1:19" s="1" customFormat="1" ht="15.75" customHeight="1" thickBot="1">
      <c r="A25" s="3"/>
      <c r="B25" s="17"/>
      <c r="C25" s="17"/>
      <c r="D25" s="17"/>
      <c r="E25" s="17"/>
      <c r="F25" s="17"/>
      <c r="G25" s="17"/>
      <c r="H25" s="17"/>
      <c r="I25" s="4"/>
      <c r="J25" s="36"/>
      <c r="K25" s="36"/>
      <c r="L25" s="36"/>
      <c r="M25" s="36"/>
      <c r="N25" s="36"/>
      <c r="O25" s="36"/>
      <c r="P25" s="36"/>
      <c r="Q25" s="36"/>
      <c r="R25" s="37">
        <v>22</v>
      </c>
      <c r="S25" s="38">
        <v>20</v>
      </c>
    </row>
    <row r="26" spans="1:19" s="1" customFormat="1" ht="15.75" customHeight="1" thickBot="1">
      <c r="A26" s="3"/>
      <c r="B26" s="4"/>
      <c r="C26" s="17"/>
      <c r="D26" s="93" t="s">
        <v>24</v>
      </c>
      <c r="E26" s="98"/>
      <c r="F26" s="94">
        <f>IF(IF(H4="NO",F3,L10)&lt;82.66,0,SUM(F14:F20))</f>
        <v>209.07181999999997</v>
      </c>
      <c r="G26" s="100"/>
      <c r="H26" s="103">
        <f>SUM(H14:H20)</f>
        <v>1207.2518484399998</v>
      </c>
      <c r="I26" s="17"/>
      <c r="J26" s="36"/>
      <c r="K26" s="36"/>
      <c r="L26" s="36"/>
      <c r="M26" s="36"/>
      <c r="N26" s="36"/>
      <c r="O26" s="36"/>
      <c r="P26" s="36"/>
      <c r="Q26" s="36"/>
      <c r="R26" s="37">
        <v>23</v>
      </c>
      <c r="S26" s="38">
        <v>20</v>
      </c>
    </row>
    <row r="27" spans="1:19" s="1" customFormat="1" ht="15.75" customHeight="1" thickBot="1">
      <c r="A27" s="3"/>
      <c r="B27" s="4"/>
      <c r="C27" s="17"/>
      <c r="D27" s="95" t="s">
        <v>25</v>
      </c>
      <c r="E27" s="99"/>
      <c r="F27" s="96">
        <f>IF(IF(H4="NO",F3,L10)&lt;82.66,0,SUM(F22:F24))</f>
        <v>137.61584999999997</v>
      </c>
      <c r="G27" s="101"/>
      <c r="H27" s="104">
        <f>SUM(H22:H23)</f>
        <v>730.71317999999997</v>
      </c>
      <c r="I27" s="17"/>
      <c r="J27" s="36"/>
      <c r="K27" s="36"/>
      <c r="L27" s="36"/>
      <c r="M27" s="36"/>
      <c r="N27" s="36"/>
      <c r="O27" s="36"/>
      <c r="P27" s="36"/>
      <c r="Q27" s="36"/>
      <c r="R27" s="37">
        <v>24</v>
      </c>
      <c r="S27" s="38">
        <v>20</v>
      </c>
    </row>
    <row r="28" spans="1:19" s="1" customFormat="1" ht="15.75" customHeight="1" thickBot="1">
      <c r="A28" s="3"/>
      <c r="B28" s="4"/>
      <c r="C28" s="17"/>
      <c r="D28" s="95" t="s">
        <v>26</v>
      </c>
      <c r="E28" s="99"/>
      <c r="F28" s="97">
        <v>0</v>
      </c>
      <c r="G28" s="102"/>
      <c r="H28" s="108">
        <f>SUM(H24)</f>
        <v>863.47199999999998</v>
      </c>
      <c r="I28" s="101"/>
      <c r="J28" s="36"/>
      <c r="K28" s="36"/>
      <c r="L28" s="36"/>
      <c r="M28" s="36"/>
      <c r="N28" s="36"/>
      <c r="O28" s="36"/>
      <c r="P28" s="36"/>
      <c r="Q28" s="36"/>
      <c r="R28" s="37">
        <v>25</v>
      </c>
      <c r="S28" s="38">
        <v>22</v>
      </c>
    </row>
    <row r="29" spans="1:19" s="1" customFormat="1" ht="17.25" customHeight="1" thickBot="1">
      <c r="A29" s="3"/>
      <c r="B29" s="4"/>
      <c r="C29" s="17"/>
      <c r="D29" s="105" t="s">
        <v>27</v>
      </c>
      <c r="E29" s="106"/>
      <c r="F29" s="107">
        <f>SUM(F26:F28)</f>
        <v>346.68766999999991</v>
      </c>
      <c r="G29" s="100"/>
      <c r="H29" s="109">
        <f>SUM(H26:H28)</f>
        <v>2801.4370284399997</v>
      </c>
      <c r="I29" s="17"/>
      <c r="J29" s="36"/>
      <c r="K29" s="36"/>
      <c r="L29" s="36"/>
      <c r="M29" s="36"/>
      <c r="N29" s="36"/>
      <c r="O29" s="36"/>
      <c r="P29" s="36"/>
      <c r="Q29" s="36"/>
      <c r="R29" s="37">
        <v>26</v>
      </c>
      <c r="S29" s="38">
        <v>22</v>
      </c>
    </row>
    <row r="30" spans="1:19" s="1" customFormat="1" ht="15" customHeight="1">
      <c r="A30" s="3"/>
      <c r="B30" s="4"/>
      <c r="C30" s="4"/>
      <c r="D30" s="17"/>
      <c r="E30" s="17"/>
      <c r="F30" s="17"/>
      <c r="G30" s="4"/>
      <c r="H30" s="17"/>
      <c r="I30" s="4"/>
      <c r="J30" s="36"/>
      <c r="K30" s="36"/>
      <c r="L30" s="36"/>
      <c r="M30" s="36"/>
      <c r="N30" s="36"/>
      <c r="O30" s="36"/>
      <c r="P30" s="36"/>
      <c r="Q30" s="36"/>
      <c r="R30" s="37">
        <v>27</v>
      </c>
      <c r="S30" s="38">
        <v>22</v>
      </c>
    </row>
    <row r="31" spans="1:19" s="1" customFormat="1" ht="15" customHeight="1">
      <c r="A31" s="3"/>
      <c r="B31" s="4"/>
      <c r="C31" s="4"/>
      <c r="D31" s="4"/>
      <c r="E31" s="4"/>
      <c r="F31" s="4"/>
      <c r="G31" s="4"/>
      <c r="H31" s="4"/>
      <c r="I31" s="4"/>
      <c r="J31" s="36"/>
      <c r="K31" s="36"/>
      <c r="L31" s="36"/>
      <c r="M31" s="36"/>
      <c r="N31" s="36"/>
      <c r="O31" s="36"/>
      <c r="P31" s="36"/>
      <c r="Q31" s="36"/>
      <c r="R31" s="37">
        <v>28</v>
      </c>
      <c r="S31" s="38">
        <v>22</v>
      </c>
    </row>
    <row r="32" spans="1:19" s="1" customFormat="1" ht="15" customHeight="1">
      <c r="A32" s="3"/>
      <c r="B32" s="4"/>
      <c r="C32" s="4"/>
      <c r="D32" s="4"/>
      <c r="E32" s="4"/>
      <c r="F32" s="4"/>
      <c r="G32" s="4"/>
      <c r="H32" s="4"/>
      <c r="I32" s="4"/>
      <c r="J32" s="36"/>
      <c r="K32" s="36"/>
      <c r="L32" s="36"/>
      <c r="M32" s="36"/>
      <c r="N32" s="36"/>
      <c r="O32" s="36"/>
      <c r="P32" s="36"/>
      <c r="Q32" s="36"/>
      <c r="R32" s="37">
        <v>29</v>
      </c>
      <c r="S32" s="38">
        <v>22</v>
      </c>
    </row>
    <row r="33" spans="1:19" s="1" customFormat="1" ht="15" customHeight="1">
      <c r="A33" s="20"/>
      <c r="B33" s="21"/>
      <c r="C33" s="21"/>
      <c r="D33" s="21"/>
      <c r="E33" s="21"/>
      <c r="F33" s="21"/>
      <c r="G33" s="21"/>
      <c r="H33" s="21"/>
      <c r="I33" s="21"/>
      <c r="J33" s="44"/>
      <c r="K33" s="44"/>
      <c r="L33" s="44"/>
      <c r="M33" s="44"/>
      <c r="N33" s="44"/>
      <c r="O33" s="44"/>
      <c r="P33" s="44"/>
      <c r="Q33" s="44"/>
      <c r="R33" s="45">
        <v>30</v>
      </c>
      <c r="S33" s="46">
        <v>24</v>
      </c>
    </row>
  </sheetData>
  <mergeCells count="23">
    <mergeCell ref="C5:E5"/>
    <mergeCell ref="J5:K5"/>
    <mergeCell ref="B1:M1"/>
    <mergeCell ref="C3:E3"/>
    <mergeCell ref="J3:K3"/>
    <mergeCell ref="C4:E4"/>
    <mergeCell ref="J4:K4"/>
    <mergeCell ref="C6:E6"/>
    <mergeCell ref="J6:K6"/>
    <mergeCell ref="C7:E7"/>
    <mergeCell ref="J7:K7"/>
    <mergeCell ref="C8:E8"/>
    <mergeCell ref="J8:K8"/>
    <mergeCell ref="D26:E26"/>
    <mergeCell ref="D27:E27"/>
    <mergeCell ref="D28:E28"/>
    <mergeCell ref="D29:E29"/>
    <mergeCell ref="J9:K9"/>
    <mergeCell ref="E10:E12"/>
    <mergeCell ref="F10:F12"/>
    <mergeCell ref="G10:G12"/>
    <mergeCell ref="H10:H12"/>
    <mergeCell ref="B11:D11"/>
  </mergeCells>
  <pageMargins left="0.7" right="0.7" top="0.75" bottom="0.75" header="0.3" footer="0.3"/>
  <pageSetup scale="95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CUOTAS OBRERO PATRONALES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Mendoza</dc:creator>
  <cp:lastModifiedBy>Brenda Hernández</cp:lastModifiedBy>
  <dcterms:created xsi:type="dcterms:W3CDTF">2018-03-01T21:20:16Z</dcterms:created>
  <dcterms:modified xsi:type="dcterms:W3CDTF">2018-09-27T17:55:03Z</dcterms:modified>
</cp:coreProperties>
</file>